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1\"/>
    </mc:Choice>
  </mc:AlternateContent>
  <xr:revisionPtr revIDLastSave="0" documentId="13_ncr:1_{BCB956AC-2244-41CB-97DB-99FA651D5CCF}" xr6:coauthVersionLast="47" xr6:coauthVersionMax="47" xr10:uidLastSave="{00000000-0000-0000-0000-000000000000}"/>
  <bookViews>
    <workbookView xWindow="14295" yWindow="0" windowWidth="14610" windowHeight="15585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5" i="5"/>
  <c r="F16" i="5"/>
  <c r="F17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<sst xmlns="http://schemas.openxmlformats.org/spreadsheetml/2006/main" count="68" uniqueCount="63">
  <si>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</si>
  <si>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</si>
  <si>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</si>
  <si>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</si>
  <si>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</si>
  <si>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</si>
  <si>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</si>
  <si>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</si>
  <si>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</si>
  <si>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</si>
  <si>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</si>
  <si>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</si>
  <si>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</si>
  <si>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</si>
  <si>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</si>
  <si>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</si>
  <si>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</si>
  <si>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</si>
  <si>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</si>
  <si>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</si>
  <si>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</si>
  <si>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</si>
  <si>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</si>
  <si>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</si>
  <si>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</si>
  <si>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</si>
  <si>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</si>
  <si>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</si>
  <si>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</si>
  <si>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</si>
  <si>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</si>
  <si>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</si>
  <si>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</si>
  <si>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</si>
  <si>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</si>
  <si>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</si>
  <si>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</si>
  <si>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</si>
  <si>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</si>
  <si>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</si>
  <si>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</si>
  <si>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</si>
  <si>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</si>
  <si>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</si>
  <si>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</si>
  <si>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</si>
  <si>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</si>
  <si>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</si>
  <si>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* źródło: PZPM na podstawie danych CEP</t>
  </si>
  <si>
    <t>Rodzaj napędu</t>
  </si>
  <si>
    <t>Liczba pojazdów</t>
  </si>
  <si>
    <t>5-10 lat</t>
  </si>
  <si>
    <t>VOLVO</t>
  </si>
  <si>
    <t>Pierwsze rejestracje używanych samochodów osobowych sprowadzonych z zagranicy w Polsce, w latach 2025 - 2026
analizy PZPM na podstawie Centralnej Ewidencji Pojazdów</t>
  </si>
  <si>
    <t>Struktura wieku Sty-Sty 2026</t>
  </si>
  <si>
    <t>37,9</t>
  </si>
  <si>
    <t>31,8</t>
  </si>
  <si>
    <t>26,3</t>
  </si>
  <si>
    <t>20,8</t>
  </si>
  <si>
    <t>5,1</t>
  </si>
  <si>
    <t>Styczeń-Styczeń 2026</t>
  </si>
  <si>
    <t>** kolejność wg rejestracji w 2026 roku</t>
  </si>
  <si>
    <t>Styczeń-Styczeń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</si>
</sst>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57747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9.3753788075571026E-2</c:v>
                </c:pt>
                <c:pt idx="1">
                  <c:v>0.32671827107901708</c:v>
                </c:pt>
                <c:pt idx="2">
                  <c:v>0.57952794084541193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Styczeń-Styczeń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VOLVO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6821</c:v>
                </c:pt>
                <c:pt idx="1">
                  <c:v>6509</c:v>
                </c:pt>
                <c:pt idx="2">
                  <c:v>6069</c:v>
                </c:pt>
                <c:pt idx="3">
                  <c:v>5302</c:v>
                </c:pt>
                <c:pt idx="4">
                  <c:v>4322</c:v>
                </c:pt>
                <c:pt idx="5">
                  <c:v>3394</c:v>
                </c:pt>
                <c:pt idx="6">
                  <c:v>3086</c:v>
                </c:pt>
                <c:pt idx="7">
                  <c:v>3138</c:v>
                </c:pt>
                <c:pt idx="8">
                  <c:v>2973</c:v>
                </c:pt>
                <c:pt idx="9">
                  <c:v>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Styczeń-Styczeń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VOLVO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5392</c:v>
                </c:pt>
                <c:pt idx="1">
                  <c:v>5346</c:v>
                </c:pt>
                <c:pt idx="2">
                  <c:v>4861</c:v>
                </c:pt>
                <c:pt idx="3">
                  <c:v>4177</c:v>
                </c:pt>
                <c:pt idx="4">
                  <c:v>3701</c:v>
                </c:pt>
                <c:pt idx="5">
                  <c:v>2991</c:v>
                </c:pt>
                <c:pt idx="6">
                  <c:v>2862</c:v>
                </c:pt>
                <c:pt idx="7">
                  <c:v>2805</c:v>
                </c:pt>
                <c:pt idx="8">
                  <c:v>2486</c:v>
                </c:pt>
                <c:pt idx="9">
                  <c:v>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2</xdr:row>
      <xdr:rowOff>31750</xdr:rowOff>
    </xdr:from>
    <xdr:to>
      <xdr:col>16</xdr:col>
      <xdr:colOff>178481</xdr:colOff>
      <xdr:row>16</xdr:row>
      <xdr:rowOff>153312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CC71C15-FE6C-06EB-B598-F673A98A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98500"/>
          <a:ext cx="7449231" cy="4757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60" zoomScaleNormal="6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8" t="s">
        <v>53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2025</v>
      </c>
      <c r="C7" s="32">
        <v>69287</v>
      </c>
      <c r="D7" s="33">
        <v>69649</v>
      </c>
      <c r="E7" s="32">
        <v>77652</v>
      </c>
      <c r="F7" s="33">
        <v>79122</v>
      </c>
      <c r="G7" s="32">
        <v>72653</v>
      </c>
      <c r="H7" s="33">
        <v>69240</v>
      </c>
      <c r="I7" s="32">
        <v>78330</v>
      </c>
      <c r="J7" s="33">
        <v>66914</v>
      </c>
      <c r="K7" s="32">
        <v>73773</v>
      </c>
      <c r="L7" s="33">
        <v>77057</v>
      </c>
      <c r="M7" s="32">
        <v>59809</v>
      </c>
      <c r="N7" s="33">
        <v>64074</v>
      </c>
      <c r="O7" s="32">
        <f>SUM(C7:N7)</f>
        <v>857560</v>
      </c>
      <c r="Q7" s="7"/>
      <c r="R7" s="7"/>
    </row>
    <row r="8" spans="2:18" ht="26.25" customHeight="1" thickBot="1" x14ac:dyDescent="0.25">
      <c r="B8" s="22">
        <v>2026</v>
      </c>
      <c r="C8" s="34">
        <v>57747</v>
      </c>
      <c r="D8" s="35"/>
      <c r="E8" s="34"/>
      <c r="F8" s="35"/>
      <c r="G8" s="34"/>
      <c r="H8" s="35"/>
      <c r="I8" s="34"/>
      <c r="J8" s="35"/>
      <c r="K8" s="34"/>
      <c r="L8" s="35"/>
      <c r="M8" s="34"/>
      <c r="N8" s="35"/>
      <c r="O8" s="34">
        <f>SUM(C8:N8)</f>
        <v>57747</v>
      </c>
      <c r="Q8" s="7"/>
      <c r="R8" s="7"/>
    </row>
    <row r="9" spans="2:18" ht="26.25" customHeight="1" thickBot="1" x14ac:dyDescent="0.25">
      <c r="B9" s="22" t="s">
        <v>16</v>
      </c>
      <c r="C9" s="38">
        <f>+C8/C7-1</f>
        <v>-0.16655361034537508</v>
      </c>
      <c r="D9" s="37" t="str">
        <f>IF(D8="","",+D8/D7-1)</f>
        <v/>
      </c>
      <c r="E9" s="38" t="str">
        <f t="shared" ref="E9:N9" si="0">IF(E8="","",+E8/E7-1)</f>
        <v/>
      </c>
      <c r="F9" s="39" t="str">
        <f t="shared" si="0"/>
        <v/>
      </c>
      <c r="G9" s="36" t="str">
        <f>IF(G8="","",+G8/G7-1)</f>
        <v/>
      </c>
      <c r="H9" s="37" t="str">
        <f t="shared" si="0"/>
        <v/>
      </c>
      <c r="I9" s="38" t="str">
        <f t="shared" si="0"/>
        <v/>
      </c>
      <c r="J9" s="37" t="str">
        <f t="shared" si="0"/>
        <v/>
      </c>
      <c r="K9" s="38" t="str">
        <f t="shared" si="0"/>
        <v/>
      </c>
      <c r="L9" s="38" t="str">
        <f t="shared" si="0"/>
        <v/>
      </c>
      <c r="M9" s="38" t="str">
        <f t="shared" si="0"/>
        <v/>
      </c>
      <c r="N9" s="38" t="str">
        <f t="shared" si="0"/>
        <v/>
      </c>
      <c r="O9" s="38">
        <f ca="1">+O8/SUM(OFFSET(C7,0,0,,COUNTA(C8:N8)))-1</f>
        <v>-0.16655361034537508</v>
      </c>
    </row>
    <row r="10" spans="2:18" ht="26.25" customHeight="1" x14ac:dyDescent="0.2">
      <c r="D10" s="13"/>
      <c r="P10" s="13"/>
    </row>
    <row r="11" spans="2:18" ht="26.25" customHeight="1" x14ac:dyDescent="0.2">
      <c r="K11" s="59" t="s">
        <v>54</v>
      </c>
      <c r="L11" s="59"/>
      <c r="M11" s="59"/>
      <c r="O11" s="15"/>
    </row>
    <row r="12" spans="2:18" ht="30.75" customHeight="1" thickBot="1" x14ac:dyDescent="0.25">
      <c r="K12" s="41" t="s">
        <v>14</v>
      </c>
      <c r="L12" s="41" t="s">
        <v>50</v>
      </c>
      <c r="M12" s="41" t="s">
        <v>15</v>
      </c>
      <c r="O12" s="15"/>
    </row>
    <row r="13" spans="2:18" ht="26.25" customHeight="1" thickBot="1" x14ac:dyDescent="0.25">
      <c r="K13" s="25" t="s">
        <v>17</v>
      </c>
      <c r="L13" s="33">
        <v>5414</v>
      </c>
      <c r="M13" s="56">
        <v>9.3753788075571026E-2</v>
      </c>
      <c r="O13" s="15"/>
    </row>
    <row r="14" spans="2:18" ht="26.25" customHeight="1" thickBot="1" x14ac:dyDescent="0.25">
      <c r="K14" s="25" t="s">
        <v>51</v>
      </c>
      <c r="L14" s="35">
        <v>18867</v>
      </c>
      <c r="M14" s="57">
        <v>0.32671827107901708</v>
      </c>
      <c r="O14" s="15"/>
    </row>
    <row r="15" spans="2:18" ht="26.25" customHeight="1" thickBot="1" x14ac:dyDescent="0.25">
      <c r="K15" s="25" t="s">
        <v>18</v>
      </c>
      <c r="L15" s="33">
        <v>33466</v>
      </c>
      <c r="M15" s="56">
        <v>0.57952794084541193</v>
      </c>
      <c r="O15" s="15"/>
    </row>
    <row r="16" spans="2:18" ht="26.25" customHeight="1" thickBot="1" x14ac:dyDescent="0.25">
      <c r="K16" s="25" t="s">
        <v>0</v>
      </c>
      <c r="L16" s="35">
        <f>L15+L14+L13</f>
        <v>57747</v>
      </c>
      <c r="M16" s="40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60" zoomScaleNormal="6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8.7109375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60" t="s">
        <v>49</v>
      </c>
      <c r="C5" s="62" t="s">
        <v>62</v>
      </c>
      <c r="D5" s="63"/>
      <c r="E5" s="62" t="s">
        <v>60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25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25">
      <c r="B7" s="42" t="s">
        <v>19</v>
      </c>
      <c r="C7" s="45" t="s">
        <v>55</v>
      </c>
      <c r="D7" s="47">
        <v>0.54769292940955738</v>
      </c>
      <c r="E7" s="45" t="s">
        <v>56</v>
      </c>
      <c r="F7" s="47">
        <v>0.55112819713578198</v>
      </c>
      <c r="G7" s="49">
        <v>-0.16132602508696114</v>
      </c>
      <c r="H7" s="51" t="str">
        <f>TEXT(ROUND((F7-D7)*100,1),"+0,0;-0,0") &amp; " pp"</f>
        <v>+0,3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2" t="s">
        <v>20</v>
      </c>
      <c r="C8" s="46" t="s">
        <v>57</v>
      </c>
      <c r="D8" s="48">
        <v>0.37911873800279994</v>
      </c>
      <c r="E8" s="46" t="s">
        <v>58</v>
      </c>
      <c r="F8" s="48">
        <v>0.35981089926749443</v>
      </c>
      <c r="G8" s="50">
        <v>-0.20899954317039748</v>
      </c>
      <c r="H8" s="52" t="str">
        <f>TEXT(ROUND((F8-D8)*100,1),"+0,0;-0,0") &amp; " pp"</f>
        <v>-1,9 pp</v>
      </c>
      <c r="J8" s="10"/>
      <c r="M8" s="10"/>
      <c r="S8" s="12"/>
    </row>
    <row r="9" spans="2:19" ht="26.25" customHeight="1" thickBot="1" x14ac:dyDescent="0.25">
      <c r="B9" s="42" t="s">
        <v>33</v>
      </c>
      <c r="C9" s="45" t="s">
        <v>59</v>
      </c>
      <c r="D9" s="47">
        <v>7.3188332587642679E-2</v>
      </c>
      <c r="E9" s="45" t="s">
        <v>59</v>
      </c>
      <c r="F9" s="47">
        <v>8.9060903596723584E-2</v>
      </c>
      <c r="G9" s="49">
        <v>1.4198382961940537E-2</v>
      </c>
      <c r="H9" s="51" t="str">
        <f>TEXT(ROUND((F9-D9)*100,1),"+0,0;-0,0") &amp; " pp"</f>
        <v>+1,6 pp</v>
      </c>
      <c r="J9" s="10"/>
      <c r="M9" s="10"/>
    </row>
    <row r="10" spans="2:19" ht="26.25" customHeight="1" thickBot="1" x14ac:dyDescent="0.25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25">
      <c r="B11" s="44" t="s">
        <v>24</v>
      </c>
      <c r="C11" s="54">
        <v>0.53400000000000003</v>
      </c>
      <c r="D11" s="47">
        <v>7.7070734769870246E-3</v>
      </c>
      <c r="E11" s="54">
        <v>0.46800000000000003</v>
      </c>
      <c r="F11" s="47">
        <v>8.1043171073822019E-3</v>
      </c>
      <c r="G11" s="49">
        <v>-0.1235955056179775</v>
      </c>
      <c r="H11" s="51" t="str">
        <f t="shared" ref="H11:H16" si="0">TEXT(ROUND((F11-D11)*100,1),"+0,0;-0,0") &amp; " pp"</f>
        <v>+0,0 pp</v>
      </c>
      <c r="J11" s="10"/>
      <c r="M11" s="10"/>
    </row>
    <row r="12" spans="2:19" ht="26.25" customHeight="1" thickBot="1" x14ac:dyDescent="0.25">
      <c r="B12" s="44" t="s">
        <v>25</v>
      </c>
      <c r="C12" s="55">
        <v>2.996</v>
      </c>
      <c r="D12" s="48">
        <v>4.3240434713582632E-2</v>
      </c>
      <c r="E12" s="55">
        <v>2.9710000000000001</v>
      </c>
      <c r="F12" s="48">
        <v>5.1448560098360088E-2</v>
      </c>
      <c r="G12" s="50">
        <v>-8.3444592790387073E-3</v>
      </c>
      <c r="H12" s="53" t="str">
        <f t="shared" si="0"/>
        <v>+0,8 pp</v>
      </c>
      <c r="J12" s="10"/>
      <c r="M12" s="10"/>
    </row>
    <row r="13" spans="2:19" ht="26.25" customHeight="1" thickBot="1" x14ac:dyDescent="0.25">
      <c r="B13" s="44" t="s">
        <v>26</v>
      </c>
      <c r="C13" s="54">
        <v>0.76600000000000001</v>
      </c>
      <c r="D13" s="47">
        <v>1.1055464950134946E-2</v>
      </c>
      <c r="E13" s="54">
        <v>1.024</v>
      </c>
      <c r="F13" s="47">
        <v>1.7732522901622597E-2</v>
      </c>
      <c r="G13" s="49">
        <v>0.33681462140992169</v>
      </c>
      <c r="H13" s="51" t="str">
        <f t="shared" si="0"/>
        <v>+0,7 pp</v>
      </c>
    </row>
    <row r="14" spans="2:19" ht="26.25" customHeight="1" thickBot="1" x14ac:dyDescent="0.25">
      <c r="B14" s="44" t="s">
        <v>22</v>
      </c>
      <c r="C14" s="55">
        <v>0.72799999999999998</v>
      </c>
      <c r="D14" s="48">
        <v>1.0507021519188304E-2</v>
      </c>
      <c r="E14" s="55">
        <v>0.59599999999999997</v>
      </c>
      <c r="F14" s="48">
        <v>1.0320882470085026E-2</v>
      </c>
      <c r="G14" s="50">
        <v>-0.18131868131868134</v>
      </c>
      <c r="H14" s="52" t="str">
        <f>TEXT(ROUND((F14-D14)*100,1),"+0,0;-0,0") &amp; " pp"</f>
        <v>+0,0 pp</v>
      </c>
    </row>
    <row r="15" spans="2:19" ht="26.25" customHeight="1" thickBot="1" x14ac:dyDescent="0.25">
      <c r="B15" s="44" t="s">
        <v>29</v>
      </c>
      <c r="C15" s="54">
        <v>0.02</v>
      </c>
      <c r="D15" s="47">
        <v>2.8865443734033805E-4</v>
      </c>
      <c r="E15" s="54">
        <v>0.02</v>
      </c>
      <c r="F15" s="47">
        <v>3.4633833792231629E-4</v>
      </c>
      <c r="G15" s="49">
        <v>0</v>
      </c>
      <c r="H15" s="51" t="str">
        <f t="shared" si="0"/>
        <v>+0,0 pp</v>
      </c>
    </row>
    <row r="16" spans="2:19" ht="26.25" customHeight="1" thickBot="1" x14ac:dyDescent="0.25">
      <c r="B16" s="44" t="s">
        <v>34</v>
      </c>
      <c r="C16" s="55">
        <v>2.7E-2</v>
      </c>
      <c r="D16" s="48">
        <v>3.8968349040946482E-4</v>
      </c>
      <c r="E16" s="55">
        <v>6.4000000000000001E-2</v>
      </c>
      <c r="F16" s="48">
        <v>1.1082826813513247E-3</v>
      </c>
      <c r="G16" s="50">
        <v>1.3703703703703702</v>
      </c>
      <c r="H16" s="53" t="str">
        <f t="shared" si="0"/>
        <v>+0,1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="70" zoomScaleNormal="7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6" spans="2:8" ht="33.75" customHeight="1" x14ac:dyDescent="0.2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25">
      <c r="B7" s="25" t="s">
        <v>36</v>
      </c>
      <c r="C7" s="25" t="s">
        <v>37</v>
      </c>
      <c r="D7" s="25" t="s">
        <v>62</v>
      </c>
      <c r="E7" s="25" t="s">
        <v>60</v>
      </c>
      <c r="F7" s="25" t="s">
        <v>38</v>
      </c>
      <c r="G7" s="20"/>
    </row>
    <row r="8" spans="2:8" ht="30" customHeight="1" thickBot="1" x14ac:dyDescent="0.25">
      <c r="B8" s="25">
        <v>1</v>
      </c>
      <c r="C8" s="26" t="s">
        <v>39</v>
      </c>
      <c r="D8" s="23">
        <v>6821</v>
      </c>
      <c r="E8" s="23">
        <v>5392</v>
      </c>
      <c r="F8" s="27">
        <f t="shared" ref="F8:F17" si="0">E8/D8-1</f>
        <v>-0.20950007330303477</v>
      </c>
    </row>
    <row r="9" spans="2:8" ht="30" customHeight="1" thickBot="1" x14ac:dyDescent="0.25">
      <c r="B9" s="25">
        <v>2</v>
      </c>
      <c r="C9" s="28" t="s">
        <v>40</v>
      </c>
      <c r="D9" s="24">
        <v>6509</v>
      </c>
      <c r="E9" s="24">
        <v>5346</v>
      </c>
      <c r="F9" s="29">
        <f t="shared" si="0"/>
        <v>-0.17867567982793053</v>
      </c>
    </row>
    <row r="10" spans="2:8" ht="30" customHeight="1" thickBot="1" x14ac:dyDescent="0.25">
      <c r="B10" s="25">
        <v>3</v>
      </c>
      <c r="C10" s="26" t="s">
        <v>41</v>
      </c>
      <c r="D10" s="23">
        <v>6069</v>
      </c>
      <c r="E10" s="23">
        <v>4861</v>
      </c>
      <c r="F10" s="27">
        <f t="shared" si="0"/>
        <v>-0.19904432361179769</v>
      </c>
    </row>
    <row r="11" spans="2:8" ht="30" customHeight="1" thickBot="1" x14ac:dyDescent="0.25">
      <c r="B11" s="25">
        <v>4</v>
      </c>
      <c r="C11" s="28" t="s">
        <v>42</v>
      </c>
      <c r="D11" s="24">
        <v>5302</v>
      </c>
      <c r="E11" s="24">
        <v>4177</v>
      </c>
      <c r="F11" s="29">
        <f t="shared" si="0"/>
        <v>-0.21218408147868728</v>
      </c>
    </row>
    <row r="12" spans="2:8" ht="30" customHeight="1" thickBot="1" x14ac:dyDescent="0.25">
      <c r="B12" s="25">
        <v>5</v>
      </c>
      <c r="C12" s="26" t="s">
        <v>43</v>
      </c>
      <c r="D12" s="23">
        <v>4322</v>
      </c>
      <c r="E12" s="23">
        <v>3701</v>
      </c>
      <c r="F12" s="27">
        <f t="shared" si="0"/>
        <v>-0.1436834798704304</v>
      </c>
    </row>
    <row r="13" spans="2:8" ht="30" customHeight="1" thickBot="1" x14ac:dyDescent="0.25">
      <c r="B13" s="25">
        <v>6</v>
      </c>
      <c r="C13" s="28" t="s">
        <v>44</v>
      </c>
      <c r="D13" s="24">
        <v>3394</v>
      </c>
      <c r="E13" s="24">
        <v>2991</v>
      </c>
      <c r="F13" s="29">
        <f t="shared" si="0"/>
        <v>-0.11873895109015908</v>
      </c>
    </row>
    <row r="14" spans="2:8" ht="30" customHeight="1" thickBot="1" x14ac:dyDescent="0.25">
      <c r="B14" s="25">
        <v>7</v>
      </c>
      <c r="C14" s="26" t="s">
        <v>47</v>
      </c>
      <c r="D14" s="23">
        <v>3086</v>
      </c>
      <c r="E14" s="23">
        <v>2862</v>
      </c>
      <c r="F14" s="27">
        <f t="shared" si="0"/>
        <v>-7.2585871678548242E-2</v>
      </c>
    </row>
    <row r="15" spans="2:8" ht="30" customHeight="1" thickBot="1" x14ac:dyDescent="0.25">
      <c r="B15" s="25">
        <v>8</v>
      </c>
      <c r="C15" s="28" t="s">
        <v>46</v>
      </c>
      <c r="D15" s="24">
        <v>3138</v>
      </c>
      <c r="E15" s="24">
        <v>2805</v>
      </c>
      <c r="F15" s="29">
        <f t="shared" si="0"/>
        <v>-0.10611854684512423</v>
      </c>
    </row>
    <row r="16" spans="2:8" ht="30" customHeight="1" thickBot="1" x14ac:dyDescent="0.25">
      <c r="B16" s="25">
        <v>9</v>
      </c>
      <c r="C16" s="26" t="s">
        <v>45</v>
      </c>
      <c r="D16" s="23">
        <v>2973</v>
      </c>
      <c r="E16" s="23">
        <v>2486</v>
      </c>
      <c r="F16" s="27">
        <f t="shared" si="0"/>
        <v>-0.16380760174907505</v>
      </c>
    </row>
    <row r="17" spans="2:9" ht="30" customHeight="1" thickBot="1" x14ac:dyDescent="0.25">
      <c r="B17" s="25">
        <v>10</v>
      </c>
      <c r="C17" s="28" t="s">
        <v>52</v>
      </c>
      <c r="D17" s="24">
        <v>2576</v>
      </c>
      <c r="E17" s="24">
        <v>2112</v>
      </c>
      <c r="F17" s="29">
        <f t="shared" si="0"/>
        <v>-0.18012422360248448</v>
      </c>
    </row>
    <row r="18" spans="2:9" x14ac:dyDescent="0.2">
      <c r="B18" s="30" t="s">
        <v>48</v>
      </c>
    </row>
    <row r="19" spans="2:9" x14ac:dyDescent="0.2">
      <c r="B19" s="31" t="s">
        <v>61</v>
      </c>
      <c r="I19" s="21"/>
    </row>
    <row r="20" spans="2:9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>
      <c r="I28" s="21"/>
    </row>
    <row r="29" spans="2:9" ht="24" customHeight="1" x14ac:dyDescent="0.2">
      <c r="I29" s="21"/>
    </row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2026-02-06T15:45:21Z</dcterms:modified>
</cp:coreProperties>
</file>